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E:\中西(下水）\公営企業に係る「経営比較分析表」の分析\令和6年度（令和５年度分）\R7.2.19再再提出\"/>
    </mc:Choice>
  </mc:AlternateContent>
  <xr:revisionPtr revIDLastSave="0" documentId="13_ncr:1_{55EEE520-79B2-4EEA-B0E0-5523FDB107E9}" xr6:coauthVersionLast="47" xr6:coauthVersionMax="47" xr10:uidLastSave="{00000000-0000-0000-0000-000000000000}"/>
  <workbookProtection workbookAlgorithmName="SHA-512" workbookHashValue="8DPauKrreDDv2B11bqZXl01TXY2YXEBiJMSmMViNaCnok2KKNAQuKgDIr29j6UciHHFntvW0CYSPR8MB2P0uXw==" workbookSaltValue="AmBjG24XKA3PZtcp7bdUEQ==" workbookSpinCount="100000" lockStructure="1"/>
  <bookViews>
    <workbookView xWindow="-120" yWindow="-120" windowWidth="29040" windowHeight="157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T6" i="5"/>
  <c r="S6" i="5"/>
  <c r="R6" i="5"/>
  <c r="AD10" i="4" s="1"/>
  <c r="Q6" i="5"/>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AT10" i="4"/>
  <c r="AL10" i="4"/>
  <c r="W10" i="4"/>
  <c r="P10" i="4"/>
  <c r="I10" i="4"/>
  <c r="B10" i="4"/>
  <c r="BB8" i="4"/>
  <c r="AT8" i="4"/>
  <c r="AL8" i="4"/>
  <c r="P8" i="4"/>
  <c r="I8" i="4"/>
</calcChain>
</file>

<file path=xl/sharedStrings.xml><?xml version="1.0" encoding="utf-8"?>
<sst xmlns="http://schemas.openxmlformats.org/spreadsheetml/2006/main" count="236" uniqueCount="118">
  <si>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</si>
  <si>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</si>
  <si>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</si>
  <si>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</si>
  <si>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</si>
  <si>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</si>
  <si>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</si>
  <si>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</si>
  <si>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</si>
  <si>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</si>
  <si>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</si>
  <si>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</si>
  <si>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</si>
  <si>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</si>
  <si>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</si>
  <si>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</si>
  <si>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</si>
  <si>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</si>
  <si>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</si>
  <si>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</si>
  <si>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</si>
  <si>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</si>
  <si>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</si>
  <si>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</si>
  <si>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</si>
  <si>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</si>
  <si>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</si>
  <si>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</si>
  <si>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</si>
  <si>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</si>
  <si>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</si>
  <si>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</si>
  <si>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</si>
  <si>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</si>
  <si>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</si>
  <si>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</si>
  <si>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</si>
  <si>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</si>
  <si>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</si>
  <si>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</si>
  <si>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</si>
  <si>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</si>
  <si>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</si>
  <si>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</si>
  <si>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</si>
  <si>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</si>
  <si>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</si>
  <si>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</si>
  <si>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</si>
  <si>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</si>
  <si>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</si>
  <si>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</si>
  <si>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</si>
  <si>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</si>
  <si>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</si>
  <si>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</si>
  <si>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</si>
  <si>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</si>
  <si>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</si>
  <si>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</si>
  <si>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</si>
  <si>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</si>
  <si>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</si>
  <si>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</si>
  <si>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</si>
  <si>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</si>
  <si>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</si>
  <si>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</si>
  <si>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</si>
  <si>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</si>
  <si>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</si>
  <si>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</si>
  <si>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</si>
  <si>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</si>
  <si>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</si>
  <si>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</si>
  <si>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</si>
  <si>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</si>
  <si>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</si>
  <si>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</si>
  <si>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</si>
  <si>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</si>
  <si>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</si>
  <si>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</si>
  <si>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</si>
  <si>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</si>
  <si>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</si>
  <si>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</si>
  <si>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</si>
  <si>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</si>
  <si>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</si>
  <si>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</si>
  <si>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</si>
  <si>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</si>
  <si>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</si>
  <si>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</si>
  <si>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</si>
  <si>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東通村</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</si>
  <si>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</si>
  <si>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</si>
  <si>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</si>
  <si>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</si>
  <si>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</si>
  <si>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</si>
  <si>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</si>
  <si>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</si>
  <si>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</si>
  <si>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</si>
  <si>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</si>
  <si>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</si>
  <si>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</si>
  <si>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</si>
  <si>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</si>
  <si>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</si>
  <si>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</si>
  <si>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xml:space="preserve"> 収益的収支比率及び経費回収率が減少している中で、人口及び使用水量の大幅な増加は困難であり、使用料金収入の大幅な改善は見込めない状況にある。地方債償還金は令和5年度は96.3百万円であり、令和6年度以降も増加するものと見込まれている。
今後の経営の健全化を図るため、施設の維持管理のより一層の効率化を図るとともに、今後老朽化の進展に対応する改築事業の平準化と、収益の改善に向けた適正な使用料金への見直しについて検討が必要である。
</t>
    <rPh sb="77" eb="79">
      <t>レイワ</t>
    </rPh>
    <rPh sb="80" eb="82">
      <t>ネンド</t>
    </rPh>
    <rPh sb="87" eb="90">
      <t>ヒャクマンエン</t>
    </rPh>
    <rPh sb="99" eb="101">
      <t>イコウ</t>
    </rPh>
    <rPh sb="102" eb="104">
      <t>ゾウカ</t>
    </rPh>
    <rPh sb="109" eb="111">
      <t>ミコ</t>
    </rPh>
    <phoneticPr fontId="4"/>
  </si>
  <si>
    <t xml:space="preserve">　既に供用開始から26年が経過し、耐用年数に応じた処理場及び管路施設の機器更新は、令和2年度から補助事業を活用した更新工事が計画的に進められており、継続し令和12年度までの機能保全計画に基づき更新を行う。
</t>
    <rPh sb="17" eb="19">
      <t>タイヨウ</t>
    </rPh>
    <rPh sb="19" eb="21">
      <t>ネンスウ</t>
    </rPh>
    <rPh sb="22" eb="23">
      <t>オウ</t>
    </rPh>
    <rPh sb="41" eb="43">
      <t>レイワ</t>
    </rPh>
    <rPh sb="44" eb="46">
      <t>ネンド</t>
    </rPh>
    <rPh sb="74" eb="76">
      <t>ケイゾク</t>
    </rPh>
    <rPh sb="77" eb="79">
      <t>レイワ</t>
    </rPh>
    <rPh sb="81" eb="83">
      <t>ネンド</t>
    </rPh>
    <rPh sb="86" eb="88">
      <t>キノウ</t>
    </rPh>
    <rPh sb="88" eb="90">
      <t>ホゼン</t>
    </rPh>
    <rPh sb="90" eb="92">
      <t>ケイカク</t>
    </rPh>
    <rPh sb="93" eb="94">
      <t>モト</t>
    </rPh>
    <rPh sb="96" eb="98">
      <t>コウシン</t>
    </rPh>
    <rPh sb="99" eb="100">
      <t>オコナ</t>
    </rPh>
    <phoneticPr fontId="4"/>
  </si>
  <si>
    <t>人口減少により料金収入は減少しており、地方債償還金の増大により①収益的収支比率が低下している。なお、令和5年度は、使用料の減収により、収益的収支比率が約5％減少ている。
また、⑤経費回収率は類似団体平均を上回る水準となっているが、維持管理費を使用料収入で賄うことができていない。令和5年度は維持管理費が令和4年度の約0.9％増となっており経費回収率がさらに低下している。
⑥汚水処理原価は、類似団体平均（418円～482円/m3）より安価な279円～345円/m3となっている。5ヵ年での汚水処理原価の主な上昇原因は、有収水量の減少によるものである。⑦施設利用率は類似団体平均より高い52％程度となっている。今後の水量の大幅な増加は見込まれず、施設利用率の改善は困難な状況にある。
⑧水洗化率は令和5年度で約84％であり、令和1年度から約4％上昇している。引き続き広報等での啓発活動に取り組み新規接続者を確保したい。</t>
    <rPh sb="50" eb="52">
      <t>レイワ</t>
    </rPh>
    <rPh sb="53" eb="55">
      <t>ネンド</t>
    </rPh>
    <rPh sb="57" eb="60">
      <t>シヨウリョウ</t>
    </rPh>
    <rPh sb="61" eb="63">
      <t>ゲンシュウ</t>
    </rPh>
    <rPh sb="67" eb="74">
      <t>シュウエキテキシュウシヒリツ</t>
    </rPh>
    <rPh sb="75" eb="76">
      <t>ヤク</t>
    </rPh>
    <rPh sb="78" eb="80">
      <t>ゲンショウ</t>
    </rPh>
    <rPh sb="115" eb="120">
      <t>イジカンリヒ</t>
    </rPh>
    <rPh sb="121" eb="126">
      <t>シヨウリョウシュウニュウ</t>
    </rPh>
    <rPh sb="127" eb="128">
      <t>マカナ</t>
    </rPh>
    <rPh sb="162" eb="163">
      <t>ゾウ</t>
    </rPh>
    <rPh sb="205" eb="206">
      <t>エン</t>
    </rPh>
    <rPh sb="223" eb="224">
      <t>エン</t>
    </rPh>
    <rPh sb="241" eb="242">
      <t>ネン</t>
    </rPh>
    <rPh sb="244" eb="250">
      <t>オスイショリゲンカ</t>
    </rPh>
    <rPh sb="251" eb="252">
      <t>オモ</t>
    </rPh>
    <rPh sb="253" eb="257">
      <t>ジョウショウゲンイン</t>
    </rPh>
    <rPh sb="259" eb="263">
      <t>ユウシュウスイリョウ</t>
    </rPh>
    <rPh sb="264" eb="266">
      <t>ゲンショウ</t>
    </rPh>
    <rPh sb="276" eb="278">
      <t>シセツ</t>
    </rPh>
    <rPh sb="278" eb="280">
      <t>リヨウ</t>
    </rPh>
    <rPh sb="280" eb="281">
      <t>リツ</t>
    </rPh>
    <rPh sb="310" eb="312">
      <t>オオハバ</t>
    </rPh>
    <rPh sb="361" eb="363">
      <t>レイワ</t>
    </rPh>
    <rPh sb="364" eb="366">
      <t>ネンド</t>
    </rPh>
    <rPh sb="368" eb="369">
      <t>ヤク</t>
    </rPh>
    <rPh sb="371" eb="373">
      <t>ジョウショウ</t>
    </rPh>
    <rPh sb="378" eb="379">
      <t>ヒ</t>
    </rPh>
    <rPh sb="380" eb="381">
      <t>ツヅ</t>
    </rPh>
    <rPh sb="382" eb="385">
      <t>コウホウトウ</t>
    </rPh>
    <rPh sb="387" eb="391">
      <t>ケイハツカツドウ</t>
    </rPh>
    <rPh sb="392" eb="393">
      <t>ト</t>
    </rPh>
    <rPh sb="394" eb="395">
      <t>ク</t>
    </rPh>
    <rPh sb="396" eb="401">
      <t>シンキセツゾクシャ</t>
    </rPh>
    <rPh sb="402" eb="404">
      <t>カクホ</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</si>
</sst>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786-4CED-83E0-37B58DE62AB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1.6</c:v>
                </c:pt>
                <c:pt idx="2">
                  <c:v>0.01</c:v>
                </c:pt>
                <c:pt idx="3">
                  <c:v>0.01</c:v>
                </c:pt>
                <c:pt idx="4" formatCode="#,##0.00;&quot;△&quot;#,##0.00">
                  <c:v>0</c:v>
                </c:pt>
              </c:numCache>
            </c:numRef>
          </c:val>
          <c:smooth val="0"/>
          <c:extLst>
            <c:ext xmlns:c16="http://schemas.microsoft.com/office/drawing/2014/chart" uri="{C3380CC4-5D6E-409C-BE32-E72D297353CC}">
              <c16:uniqueId val="{00000001-B786-4CED-83E0-37B58DE62AB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51.28</c:v>
                </c:pt>
                <c:pt idx="1">
                  <c:v>48.37</c:v>
                </c:pt>
                <c:pt idx="2">
                  <c:v>50.14</c:v>
                </c:pt>
                <c:pt idx="3">
                  <c:v>35.94</c:v>
                </c:pt>
                <c:pt idx="4">
                  <c:v>52.06</c:v>
                </c:pt>
              </c:numCache>
            </c:numRef>
          </c:val>
          <c:extLst>
            <c:ext xmlns:c16="http://schemas.microsoft.com/office/drawing/2014/chart" uri="{C3380CC4-5D6E-409C-BE32-E72D297353CC}">
              <c16:uniqueId val="{00000000-0AC5-41A8-A2A3-3FE0F0AA440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32.479999999999997</c:v>
                </c:pt>
                <c:pt idx="1">
                  <c:v>30.19</c:v>
                </c:pt>
                <c:pt idx="2">
                  <c:v>28.77</c:v>
                </c:pt>
                <c:pt idx="3">
                  <c:v>26.22</c:v>
                </c:pt>
                <c:pt idx="4">
                  <c:v>26.12</c:v>
                </c:pt>
              </c:numCache>
            </c:numRef>
          </c:val>
          <c:smooth val="0"/>
          <c:extLst>
            <c:ext xmlns:c16="http://schemas.microsoft.com/office/drawing/2014/chart" uri="{C3380CC4-5D6E-409C-BE32-E72D297353CC}">
              <c16:uniqueId val="{00000001-0AC5-41A8-A2A3-3FE0F0AA440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80.12</c:v>
                </c:pt>
                <c:pt idx="1">
                  <c:v>81.94</c:v>
                </c:pt>
                <c:pt idx="2">
                  <c:v>82.67</c:v>
                </c:pt>
                <c:pt idx="3">
                  <c:v>83.91</c:v>
                </c:pt>
                <c:pt idx="4">
                  <c:v>83.93</c:v>
                </c:pt>
              </c:numCache>
            </c:numRef>
          </c:val>
          <c:extLst>
            <c:ext xmlns:c16="http://schemas.microsoft.com/office/drawing/2014/chart" uri="{C3380CC4-5D6E-409C-BE32-E72D297353CC}">
              <c16:uniqueId val="{00000000-4EDF-450E-9269-EE6AFBBB5D5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79.2</c:v>
                </c:pt>
                <c:pt idx="1">
                  <c:v>79.09</c:v>
                </c:pt>
                <c:pt idx="2">
                  <c:v>78.900000000000006</c:v>
                </c:pt>
                <c:pt idx="3">
                  <c:v>78.03</c:v>
                </c:pt>
                <c:pt idx="4">
                  <c:v>78.55</c:v>
                </c:pt>
              </c:numCache>
            </c:numRef>
          </c:val>
          <c:smooth val="0"/>
          <c:extLst>
            <c:ext xmlns:c16="http://schemas.microsoft.com/office/drawing/2014/chart" uri="{C3380CC4-5D6E-409C-BE32-E72D297353CC}">
              <c16:uniqueId val="{00000001-4EDF-450E-9269-EE6AFBBB5D5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81.63</c:v>
                </c:pt>
                <c:pt idx="1">
                  <c:v>80.28</c:v>
                </c:pt>
                <c:pt idx="2">
                  <c:v>79.23</c:v>
                </c:pt>
                <c:pt idx="3">
                  <c:v>79.989999999999995</c:v>
                </c:pt>
                <c:pt idx="4">
                  <c:v>74.540000000000006</c:v>
                </c:pt>
              </c:numCache>
            </c:numRef>
          </c:val>
          <c:extLst>
            <c:ext xmlns:c16="http://schemas.microsoft.com/office/drawing/2014/chart" uri="{C3380CC4-5D6E-409C-BE32-E72D297353CC}">
              <c16:uniqueId val="{00000000-43C8-4FB6-A278-D874BE2930F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C8-4FB6-A278-D874BE2930F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132-4191-8840-A3BFBD4B6E6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32-4191-8840-A3BFBD4B6E6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79-4ABC-9ACB-9BB36EB6191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79-4ABC-9ACB-9BB36EB6191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0D1-49C7-898B-519B6205B6B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D1-49C7-898B-519B6205B6B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88-4663-8C67-74FBA591B1B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88-4663-8C67-74FBA591B1B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5F4-40A5-8432-151236756A1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998.42</c:v>
                </c:pt>
                <c:pt idx="1">
                  <c:v>1095.52</c:v>
                </c:pt>
                <c:pt idx="2">
                  <c:v>1056.55</c:v>
                </c:pt>
                <c:pt idx="3">
                  <c:v>1278.54</c:v>
                </c:pt>
                <c:pt idx="4">
                  <c:v>1149.7</c:v>
                </c:pt>
              </c:numCache>
            </c:numRef>
          </c:val>
          <c:smooth val="0"/>
          <c:extLst>
            <c:ext xmlns:c16="http://schemas.microsoft.com/office/drawing/2014/chart" uri="{C3380CC4-5D6E-409C-BE32-E72D297353CC}">
              <c16:uniqueId val="{00000001-95F4-40A5-8432-151236756A1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62.02</c:v>
                </c:pt>
                <c:pt idx="1">
                  <c:v>62.42</c:v>
                </c:pt>
                <c:pt idx="2">
                  <c:v>60.34</c:v>
                </c:pt>
                <c:pt idx="3">
                  <c:v>48.35</c:v>
                </c:pt>
                <c:pt idx="4">
                  <c:v>44.82</c:v>
                </c:pt>
              </c:numCache>
            </c:numRef>
          </c:val>
          <c:extLst>
            <c:ext xmlns:c16="http://schemas.microsoft.com/office/drawing/2014/chart" uri="{C3380CC4-5D6E-409C-BE32-E72D297353CC}">
              <c16:uniqueId val="{00000000-BBDF-44E2-9486-E595E613408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41.41</c:v>
                </c:pt>
                <c:pt idx="1">
                  <c:v>39.64</c:v>
                </c:pt>
                <c:pt idx="2">
                  <c:v>40</c:v>
                </c:pt>
                <c:pt idx="3">
                  <c:v>38.74</c:v>
                </c:pt>
                <c:pt idx="4">
                  <c:v>35.96</c:v>
                </c:pt>
              </c:numCache>
            </c:numRef>
          </c:val>
          <c:smooth val="0"/>
          <c:extLst>
            <c:ext xmlns:c16="http://schemas.microsoft.com/office/drawing/2014/chart" uri="{C3380CC4-5D6E-409C-BE32-E72D297353CC}">
              <c16:uniqueId val="{00000001-BBDF-44E2-9486-E595E613408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278.66000000000003</c:v>
                </c:pt>
                <c:pt idx="1">
                  <c:v>278.91000000000003</c:v>
                </c:pt>
                <c:pt idx="2">
                  <c:v>296.98</c:v>
                </c:pt>
                <c:pt idx="3">
                  <c:v>374.59</c:v>
                </c:pt>
                <c:pt idx="4">
                  <c:v>345.01</c:v>
                </c:pt>
              </c:numCache>
            </c:numRef>
          </c:val>
          <c:extLst>
            <c:ext xmlns:c16="http://schemas.microsoft.com/office/drawing/2014/chart" uri="{C3380CC4-5D6E-409C-BE32-E72D297353CC}">
              <c16:uniqueId val="{00000000-59AD-484E-B5AF-E07DA93DA6F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417.56</c:v>
                </c:pt>
                <c:pt idx="1">
                  <c:v>449.72</c:v>
                </c:pt>
                <c:pt idx="2">
                  <c:v>437.27</c:v>
                </c:pt>
                <c:pt idx="3">
                  <c:v>456.72</c:v>
                </c:pt>
                <c:pt idx="4">
                  <c:v>481.96</c:v>
                </c:pt>
              </c:numCache>
            </c:numRef>
          </c:val>
          <c:smooth val="0"/>
          <c:extLst>
            <c:ext xmlns:c16="http://schemas.microsoft.com/office/drawing/2014/chart" uri="{C3380CC4-5D6E-409C-BE32-E72D297353CC}">
              <c16:uniqueId val="{00000001-59AD-484E-B5AF-E07DA93DA6F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【1,069.89】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1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青森県　東通村</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法非適用</v>
      </c>
      <c r="C8" s="64"/>
      <c r="D8" s="64"/>
      <c r="E8" s="64"/>
      <c r="F8" s="64"/>
      <c r="G8" s="64"/>
      <c r="H8" s="64"/>
      <c r="I8" s="64" t="str">
        <f>データ!J6</f>
        <v>下水道事業</v>
      </c>
      <c r="J8" s="64"/>
      <c r="K8" s="64"/>
      <c r="L8" s="64"/>
      <c r="M8" s="64"/>
      <c r="N8" s="64"/>
      <c r="O8" s="64"/>
      <c r="P8" s="64" t="str">
        <f>データ!K6</f>
        <v>漁業集落排水</v>
      </c>
      <c r="Q8" s="64"/>
      <c r="R8" s="64"/>
      <c r="S8" s="64"/>
      <c r="T8" s="64"/>
      <c r="U8" s="64"/>
      <c r="V8" s="64"/>
      <c r="W8" s="64" t="str">
        <f>データ!L6</f>
        <v>H2</v>
      </c>
      <c r="X8" s="64"/>
      <c r="Y8" s="64"/>
      <c r="Z8" s="64"/>
      <c r="AA8" s="64"/>
      <c r="AB8" s="64"/>
      <c r="AC8" s="64"/>
      <c r="AD8" s="65" t="str">
        <f>データ!$M$6</f>
        <v>非設置</v>
      </c>
      <c r="AE8" s="65"/>
      <c r="AF8" s="65"/>
      <c r="AG8" s="65"/>
      <c r="AH8" s="65"/>
      <c r="AI8" s="65"/>
      <c r="AJ8" s="65"/>
      <c r="AK8" s="3"/>
      <c r="AL8" s="44">
        <f>データ!S6</f>
        <v>5738</v>
      </c>
      <c r="AM8" s="44"/>
      <c r="AN8" s="44"/>
      <c r="AO8" s="44"/>
      <c r="AP8" s="44"/>
      <c r="AQ8" s="44"/>
      <c r="AR8" s="44"/>
      <c r="AS8" s="44"/>
      <c r="AT8" s="45">
        <f>データ!T6</f>
        <v>295.32</v>
      </c>
      <c r="AU8" s="45"/>
      <c r="AV8" s="45"/>
      <c r="AW8" s="45"/>
      <c r="AX8" s="45"/>
      <c r="AY8" s="45"/>
      <c r="AZ8" s="45"/>
      <c r="BA8" s="45"/>
      <c r="BB8" s="45">
        <f>データ!U6</f>
        <v>19.43</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44.41</v>
      </c>
      <c r="Q10" s="45"/>
      <c r="R10" s="45"/>
      <c r="S10" s="45"/>
      <c r="T10" s="45"/>
      <c r="U10" s="45"/>
      <c r="V10" s="45"/>
      <c r="W10" s="45">
        <f>データ!Q6</f>
        <v>79.92</v>
      </c>
      <c r="X10" s="45"/>
      <c r="Y10" s="45"/>
      <c r="Z10" s="45"/>
      <c r="AA10" s="45"/>
      <c r="AB10" s="45"/>
      <c r="AC10" s="45"/>
      <c r="AD10" s="44">
        <f>データ!R6</f>
        <v>3080</v>
      </c>
      <c r="AE10" s="44"/>
      <c r="AF10" s="44"/>
      <c r="AG10" s="44"/>
      <c r="AH10" s="44"/>
      <c r="AI10" s="44"/>
      <c r="AJ10" s="44"/>
      <c r="AK10" s="2"/>
      <c r="AL10" s="44">
        <f>データ!V6</f>
        <v>2508</v>
      </c>
      <c r="AM10" s="44"/>
      <c r="AN10" s="44"/>
      <c r="AO10" s="44"/>
      <c r="AP10" s="44"/>
      <c r="AQ10" s="44"/>
      <c r="AR10" s="44"/>
      <c r="AS10" s="44"/>
      <c r="AT10" s="45">
        <f>データ!W6</f>
        <v>1.66</v>
      </c>
      <c r="AU10" s="45"/>
      <c r="AV10" s="45"/>
      <c r="AW10" s="45"/>
      <c r="AX10" s="45"/>
      <c r="AY10" s="45"/>
      <c r="AZ10" s="45"/>
      <c r="BA10" s="45"/>
      <c r="BB10" s="45">
        <f>データ!X6</f>
        <v>1510.84</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117</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116</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【1,069.89】</v>
      </c>
      <c r="I86" s="12" t="str">
        <f>データ!CA6</f>
        <v>【39.89】</v>
      </c>
      <c r="J86" s="12" t="str">
        <f>データ!CL6</f>
        <v>【426.52】</v>
      </c>
      <c r="K86" s="12" t="str">
        <f>データ!CW6</f>
        <v>【28.16】</v>
      </c>
      <c r="L86" s="12" t="str">
        <f>データ!DH6</f>
        <v>【80.73】</v>
      </c>
      <c r="M86" s="12" t="s">
        <v>43</v>
      </c>
      <c r="N86" s="12" t="s">
        <v>43</v>
      </c>
      <c r="O86" s="12" t="str">
        <f>データ!EO6</f>
        <v>【0.00】</v>
      </c>
    </row>
  </sheetData>
  <sheetProtection algorithmName="SHA-512" hashValue="b7EfC87i5FRKRo3wV06mycB7t4QdtSrrdsjVvS3KUUjc111JGAwVtkHFTVSZNIdcV64NhGcVk/lSnkanzz8Izw==" saltValue="rzMuKRIJP5mTWEmK3srkz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55</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2023</v>
      </c>
      <c r="C6" s="19">
        <f t="shared" ref="C6:X6" si="3">C7</f>
        <v>24244</v>
      </c>
      <c r="D6" s="19">
        <f t="shared" si="3"/>
        <v>47</v>
      </c>
      <c r="E6" s="19">
        <f t="shared" si="3"/>
        <v>17</v>
      </c>
      <c r="F6" s="19">
        <f t="shared" si="3"/>
        <v>6</v>
      </c>
      <c r="G6" s="19">
        <f t="shared" si="3"/>
        <v>0</v>
      </c>
      <c r="H6" s="19" t="str">
        <f t="shared" si="3"/>
        <v>青森県　東通村</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44.41</v>
      </c>
      <c r="Q6" s="20">
        <f t="shared" si="3"/>
        <v>79.92</v>
      </c>
      <c r="R6" s="20">
        <f t="shared" si="3"/>
        <v>3080</v>
      </c>
      <c r="S6" s="20">
        <f t="shared" si="3"/>
        <v>5738</v>
      </c>
      <c r="T6" s="20">
        <f t="shared" si="3"/>
        <v>295.32</v>
      </c>
      <c r="U6" s="20">
        <f t="shared" si="3"/>
        <v>19.43</v>
      </c>
      <c r="V6" s="20">
        <f t="shared" si="3"/>
        <v>2508</v>
      </c>
      <c r="W6" s="20">
        <f t="shared" si="3"/>
        <v>1.66</v>
      </c>
      <c r="X6" s="20">
        <f t="shared" si="3"/>
        <v>1510.84</v>
      </c>
      <c r="Y6" s="21">
        <f>IF(Y7="",NA(),Y7)</f>
        <v>81.63</v>
      </c>
      <c r="Z6" s="21">
        <f t="shared" ref="Z6:AH6" si="4">IF(Z7="",NA(),Z7)</f>
        <v>80.28</v>
      </c>
      <c r="AA6" s="21">
        <f t="shared" si="4"/>
        <v>79.23</v>
      </c>
      <c r="AB6" s="21">
        <f t="shared" si="4"/>
        <v>79.989999999999995</v>
      </c>
      <c r="AC6" s="21">
        <f t="shared" si="4"/>
        <v>74.540000000000006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998.42</v>
      </c>
      <c r="BL6" s="21">
        <f t="shared" si="7"/>
        <v>1095.52</v>
      </c>
      <c r="BM6" s="21">
        <f t="shared" si="7"/>
        <v>1056.55</v>
      </c>
      <c r="BN6" s="21">
        <f t="shared" si="7"/>
        <v>1278.54</v>
      </c>
      <c r="BO6" s="21">
        <f t="shared" si="7"/>
        <v>1149.7</v>
      </c>
      <c r="BP6" s="20" t="str">
        <f>IF(BP7="","",IF(BP7="-","【-】","【"&amp;SUBSTITUTE(TEXT(BP7,"#,##0.00"),"-","△")&amp;"】"))</f>
        <v>【1,069.89】</v>
      </c>
      <c r="BQ6" s="21">
        <f>IF(BQ7="",NA(),BQ7)</f>
        <v>62.02</v>
      </c>
      <c r="BR6" s="21">
        <f t="shared" ref="BR6:BZ6" si="8">IF(BR7="",NA(),BR7)</f>
        <v>62.42</v>
      </c>
      <c r="BS6" s="21">
        <f t="shared" si="8"/>
        <v>60.34</v>
      </c>
      <c r="BT6" s="21">
        <f t="shared" si="8"/>
        <v>48.35</v>
      </c>
      <c r="BU6" s="21">
        <f t="shared" si="8"/>
        <v>44.82</v>
      </c>
      <c r="BV6" s="21">
        <f t="shared" si="8"/>
        <v>41.41</v>
      </c>
      <c r="BW6" s="21">
        <f t="shared" si="8"/>
        <v>39.64</v>
      </c>
      <c r="BX6" s="21">
        <f t="shared" si="8"/>
        <v>40</v>
      </c>
      <c r="BY6" s="21">
        <f t="shared" si="8"/>
        <v>38.74</v>
      </c>
      <c r="BZ6" s="21">
        <f t="shared" si="8"/>
        <v>35.96</v>
      </c>
      <c r="CA6" s="20" t="str">
        <f>IF(CA7="","",IF(CA7="-","【-】","【"&amp;SUBSTITUTE(TEXT(CA7,"#,##0.00"),"-","△")&amp;"】"))</f>
        <v>【39.89】</v>
      </c>
      <c r="CB6" s="21">
        <f>IF(CB7="",NA(),CB7)</f>
        <v>278.66000000000003</v>
      </c>
      <c r="CC6" s="21">
        <f t="shared" ref="CC6:CK6" si="9">IF(CC7="",NA(),CC7)</f>
        <v>278.91000000000003</v>
      </c>
      <c r="CD6" s="21">
        <f t="shared" si="9"/>
        <v>296.98</v>
      </c>
      <c r="CE6" s="21">
        <f t="shared" si="9"/>
        <v>374.59</v>
      </c>
      <c r="CF6" s="21">
        <f t="shared" si="9"/>
        <v>345.01</v>
      </c>
      <c r="CG6" s="21">
        <f t="shared" si="9"/>
        <v>417.56</v>
      </c>
      <c r="CH6" s="21">
        <f t="shared" si="9"/>
        <v>449.72</v>
      </c>
      <c r="CI6" s="21">
        <f t="shared" si="9"/>
        <v>437.27</v>
      </c>
      <c r="CJ6" s="21">
        <f t="shared" si="9"/>
        <v>456.72</v>
      </c>
      <c r="CK6" s="21">
        <f t="shared" si="9"/>
        <v>481.96</v>
      </c>
      <c r="CL6" s="20" t="str">
        <f>IF(CL7="","",IF(CL7="-","【-】","【"&amp;SUBSTITUTE(TEXT(CL7,"#,##0.00"),"-","△")&amp;"】"))</f>
        <v>【426.52】</v>
      </c>
      <c r="CM6" s="21">
        <f>IF(CM7="",NA(),CM7)</f>
        <v>51.28</v>
      </c>
      <c r="CN6" s="21">
        <f t="shared" ref="CN6:CV6" si="10">IF(CN7="",NA(),CN7)</f>
        <v>48.37</v>
      </c>
      <c r="CO6" s="21">
        <f t="shared" si="10"/>
        <v>50.14</v>
      </c>
      <c r="CP6" s="21">
        <f t="shared" si="10"/>
        <v>35.94</v>
      </c>
      <c r="CQ6" s="21">
        <f t="shared" si="10"/>
        <v>52.06</v>
      </c>
      <c r="CR6" s="21">
        <f t="shared" si="10"/>
        <v>32.479999999999997</v>
      </c>
      <c r="CS6" s="21">
        <f t="shared" si="10"/>
        <v>30.19</v>
      </c>
      <c r="CT6" s="21">
        <f t="shared" si="10"/>
        <v>28.77</v>
      </c>
      <c r="CU6" s="21">
        <f t="shared" si="10"/>
        <v>26.22</v>
      </c>
      <c r="CV6" s="21">
        <f t="shared" si="10"/>
        <v>26.12</v>
      </c>
      <c r="CW6" s="20" t="str">
        <f>IF(CW7="","",IF(CW7="-","【-】","【"&amp;SUBSTITUTE(TEXT(CW7,"#,##0.00"),"-","△")&amp;"】"))</f>
        <v>【28.16】</v>
      </c>
      <c r="CX6" s="21">
        <f>IF(CX7="",NA(),CX7)</f>
        <v>80.12</v>
      </c>
      <c r="CY6" s="21">
        <f t="shared" ref="CY6:DG6" si="11">IF(CY7="",NA(),CY7)</f>
        <v>81.94</v>
      </c>
      <c r="CZ6" s="21">
        <f t="shared" si="11"/>
        <v>82.67</v>
      </c>
      <c r="DA6" s="21">
        <f t="shared" si="11"/>
        <v>83.91</v>
      </c>
      <c r="DB6" s="21">
        <f t="shared" si="11"/>
        <v>83.93</v>
      </c>
      <c r="DC6" s="21">
        <f t="shared" si="11"/>
        <v>79.2</v>
      </c>
      <c r="DD6" s="21">
        <f t="shared" si="11"/>
        <v>79.09</v>
      </c>
      <c r="DE6" s="21">
        <f t="shared" si="11"/>
        <v>78.900000000000006</v>
      </c>
      <c r="DF6" s="21">
        <f t="shared" si="11"/>
        <v>78.03</v>
      </c>
      <c r="DG6" s="21">
        <f t="shared" si="11"/>
        <v>78.55</v>
      </c>
      <c r="DH6" s="20" t="str">
        <f>IF(DH7="","",IF(DH7="-","【-】","【"&amp;SUBSTITUTE(TEXT(DH7,"#,##0.00"),"-","△")&amp;"】"))</f>
        <v>【80.73】</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1.6</v>
      </c>
      <c r="EL6" s="21">
        <f t="shared" si="14"/>
        <v>0.01</v>
      </c>
      <c r="EM6" s="21">
        <f t="shared" si="14"/>
        <v>0.01</v>
      </c>
      <c r="EN6" s="20">
        <f t="shared" si="14"/>
        <v>0</v>
      </c>
      <c r="EO6" s="20" t="str">
        <f>IF(EO7="","",IF(EO7="-","【-】","【"&amp;SUBSTITUTE(TEXT(EO7,"#,##0.00"),"-","△")&amp;"】"))</f>
        <v>【0.00】</v>
      </c>
    </row>
    <row r="7" spans="1:145" s="22" customFormat="1" x14ac:dyDescent="0.15">
      <c r="A7" s="14"/>
      <c r="B7" s="23">
        <v>2023</v>
      </c>
      <c r="C7" s="23">
        <v>24244</v>
      </c>
      <c r="D7" s="23">
        <v>47</v>
      </c>
      <c r="E7" s="23">
        <v>17</v>
      </c>
      <c r="F7" s="23">
        <v>6</v>
      </c>
      <c r="G7" s="23">
        <v>0</v>
      </c>
      <c r="H7" s="23" t="s">
        <v>97</v>
      </c>
      <c r="I7" s="23" t="s">
        <v>98</v>
      </c>
      <c r="J7" s="23" t="s">
        <v>99</v>
      </c>
      <c r="K7" s="23" t="s">
        <v>100</v>
      </c>
      <c r="L7" s="23" t="s">
        <v>101</v>
      </c>
      <c r="M7" s="23" t="s">
        <v>102</v>
      </c>
      <c r="N7" s="24" t="s">
        <v>103</v>
      </c>
      <c r="O7" s="24" t="s">
        <v>104</v>
      </c>
      <c r="P7" s="24">
        <v>44.41</v>
      </c>
      <c r="Q7" s="24">
        <v>79.92</v>
      </c>
      <c r="R7" s="24">
        <v>3080</v>
      </c>
      <c r="S7" s="24">
        <v>5738</v>
      </c>
      <c r="T7" s="24">
        <v>295.32</v>
      </c>
      <c r="U7" s="24">
        <v>19.43</v>
      </c>
      <c r="V7" s="24">
        <v>2508</v>
      </c>
      <c r="W7" s="24">
        <v>1.66</v>
      </c>
      <c r="X7" s="24">
        <v>1510.84</v>
      </c>
      <c r="Y7" s="24">
        <v>81.63</v>
      </c>
      <c r="Z7" s="24">
        <v>80.28</v>
      </c>
      <c r="AA7" s="24">
        <v>79.23</v>
      </c>
      <c r="AB7" s="24">
        <v>79.989999999999995</v>
      </c>
      <c r="AC7" s="24">
        <v>74.540000000000006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998.42</v>
      </c>
      <c r="BL7" s="24">
        <v>1095.52</v>
      </c>
      <c r="BM7" s="24">
        <v>1056.55</v>
      </c>
      <c r="BN7" s="24">
        <v>1278.54</v>
      </c>
      <c r="BO7" s="24">
        <v>1149.7</v>
      </c>
      <c r="BP7" s="24">
        <v>1069.8900000000001</v>
      </c>
      <c r="BQ7" s="24">
        <v>62.02</v>
      </c>
      <c r="BR7" s="24">
        <v>62.42</v>
      </c>
      <c r="BS7" s="24">
        <v>60.34</v>
      </c>
      <c r="BT7" s="24">
        <v>48.35</v>
      </c>
      <c r="BU7" s="24">
        <v>44.82</v>
      </c>
      <c r="BV7" s="24">
        <v>41.41</v>
      </c>
      <c r="BW7" s="24">
        <v>39.64</v>
      </c>
      <c r="BX7" s="24">
        <v>40</v>
      </c>
      <c r="BY7" s="24">
        <v>38.74</v>
      </c>
      <c r="BZ7" s="24">
        <v>35.96</v>
      </c>
      <c r="CA7" s="24">
        <v>39.89</v>
      </c>
      <c r="CB7" s="24">
        <v>278.66000000000003</v>
      </c>
      <c r="CC7" s="24">
        <v>278.91000000000003</v>
      </c>
      <c r="CD7" s="24">
        <v>296.98</v>
      </c>
      <c r="CE7" s="24">
        <v>374.59</v>
      </c>
      <c r="CF7" s="24">
        <v>345.01</v>
      </c>
      <c r="CG7" s="24">
        <v>417.56</v>
      </c>
      <c r="CH7" s="24">
        <v>449.72</v>
      </c>
      <c r="CI7" s="24">
        <v>437.27</v>
      </c>
      <c r="CJ7" s="24">
        <v>456.72</v>
      </c>
      <c r="CK7" s="24">
        <v>481.96</v>
      </c>
      <c r="CL7" s="24">
        <v>426.52</v>
      </c>
      <c r="CM7" s="24">
        <v>51.28</v>
      </c>
      <c r="CN7" s="24">
        <v>48.37</v>
      </c>
      <c r="CO7" s="24">
        <v>50.14</v>
      </c>
      <c r="CP7" s="24">
        <v>35.94</v>
      </c>
      <c r="CQ7" s="24">
        <v>52.06</v>
      </c>
      <c r="CR7" s="24">
        <v>32.479999999999997</v>
      </c>
      <c r="CS7" s="24">
        <v>30.19</v>
      </c>
      <c r="CT7" s="24">
        <v>28.77</v>
      </c>
      <c r="CU7" s="24">
        <v>26.22</v>
      </c>
      <c r="CV7" s="24">
        <v>26.12</v>
      </c>
      <c r="CW7" s="24">
        <v>28.16</v>
      </c>
      <c r="CX7" s="24">
        <v>80.12</v>
      </c>
      <c r="CY7" s="24">
        <v>81.94</v>
      </c>
      <c r="CZ7" s="24">
        <v>82.67</v>
      </c>
      <c r="DA7" s="24">
        <v>83.91</v>
      </c>
      <c r="DB7" s="24">
        <v>83.93</v>
      </c>
      <c r="DC7" s="24">
        <v>79.2</v>
      </c>
      <c r="DD7" s="24">
        <v>79.09</v>
      </c>
      <c r="DE7" s="24">
        <v>78.900000000000006</v>
      </c>
      <c r="DF7" s="24">
        <v>78.03</v>
      </c>
      <c r="DG7" s="24">
        <v>78.55</v>
      </c>
      <c r="DH7" s="24">
        <v>80.73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1.6</v>
      </c>
      <c r="EL7" s="24">
        <v>0.01</v>
      </c>
      <c r="EM7" s="24">
        <v>0.01</v>
      </c>
      <c r="EN7" s="24">
        <v>0</v>
      </c>
      <c r="EO7" s="24">
        <v>0</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110</v>
      </c>
    </row>
    <row r="12" spans="1:145" x14ac:dyDescent="0.15">
      <c r="B12">
        <v>1</v>
      </c>
      <c r="C12">
        <v>1</v>
      </c>
      <c r="D12">
        <v>2</v>
      </c>
      <c r="E12">
        <v>3</v>
      </c>
      <c r="F12">
        <v>4</v>
      </c>
      <c r="G12" t="s">
        <v>111</v>
      </c>
    </row>
    <row r="13" spans="1:145" x14ac:dyDescent="0.15">
      <c r="B13" t="s">
        <v>112</v>
      </c>
      <c r="C13" t="s">
        <v>113</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